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/>
  <mc:AlternateContent xmlns:mc="http://schemas.openxmlformats.org/markup-compatibility/2006">
    <mc:Choice Requires="x15">
      <x15ac:absPath xmlns:x15ac="http://schemas.microsoft.com/office/spreadsheetml/2010/11/ac" url="/Users/andy/Documents/BNE Docs/Club 25 2022/"/>
    </mc:Choice>
  </mc:AlternateContent>
  <xr:revisionPtr revIDLastSave="0" documentId="13_ncr:1_{CA942401-A4FC-964C-8324-80E5767F7CD6}" xr6:coauthVersionLast="47" xr6:coauthVersionMax="47" xr10:uidLastSave="{00000000-0000-0000-0000-000000000000}"/>
  <bookViews>
    <workbookView xWindow="0" yWindow="0" windowWidth="33600" windowHeight="21000" xr2:uid="{00000000-000D-0000-FFFF-FFFF00000000}"/>
  </bookViews>
  <sheets>
    <sheet name="Worksheet" sheetId="2" r:id="rId1"/>
    <sheet name="Stds - Table 1-1" sheetId="3" r:id="rId2"/>
  </sheets>
  <definedNames>
    <definedName name="_xlnm._FilterDatabase" localSheetId="0" hidden="1">Worksheet!$A$1:$L$42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" l="1"/>
  <c r="B4" i="3" s="1"/>
  <c r="L13" i="2"/>
  <c r="K13" i="2"/>
  <c r="L12" i="2"/>
  <c r="K12" i="2"/>
  <c r="L15" i="2"/>
  <c r="K15" i="2"/>
  <c r="L17" i="2"/>
  <c r="K17" i="2"/>
  <c r="L11" i="2"/>
  <c r="K11" i="2"/>
  <c r="L9" i="2"/>
  <c r="K9" i="2"/>
  <c r="L25" i="2"/>
  <c r="K25" i="2"/>
  <c r="L4" i="2"/>
  <c r="K4" i="2"/>
  <c r="L3" i="2"/>
  <c r="K3" i="2"/>
  <c r="L34" i="2"/>
  <c r="K34" i="2"/>
  <c r="K20" i="2" l="1"/>
  <c r="L20" i="2" s="1"/>
  <c r="K19" i="2"/>
  <c r="L19" i="2" s="1"/>
  <c r="K42" i="2"/>
  <c r="L42" i="2" s="1"/>
  <c r="B5" i="3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K28" i="2" l="1"/>
  <c r="L28" i="2" s="1"/>
  <c r="K39" i="2"/>
  <c r="L39" i="2" s="1"/>
  <c r="K26" i="2"/>
  <c r="L26" i="2" s="1"/>
  <c r="K38" i="2"/>
  <c r="L38" i="2" s="1"/>
  <c r="K29" i="2"/>
  <c r="L29" i="2" s="1"/>
  <c r="K36" i="2"/>
  <c r="L36" i="2" s="1"/>
  <c r="K40" i="2"/>
  <c r="L40" i="2" s="1"/>
  <c r="K21" i="2"/>
  <c r="L21" i="2" s="1"/>
  <c r="K31" i="2"/>
  <c r="L31" i="2" s="1"/>
  <c r="K37" i="2"/>
  <c r="L37" i="2" s="1"/>
  <c r="K14" i="2"/>
  <c r="L14" i="2" s="1"/>
  <c r="K6" i="2"/>
  <c r="L6" i="2" s="1"/>
  <c r="K24" i="2"/>
  <c r="L24" i="2" s="1"/>
  <c r="K23" i="2"/>
  <c r="L23" i="2" s="1"/>
  <c r="K18" i="2"/>
  <c r="L18" i="2" s="1"/>
  <c r="K27" i="2"/>
  <c r="L27" i="2" s="1"/>
  <c r="K16" i="2"/>
  <c r="L16" i="2" s="1"/>
  <c r="K8" i="2"/>
  <c r="L8" i="2" s="1"/>
  <c r="K2" i="2"/>
  <c r="L2" i="2" s="1"/>
  <c r="K35" i="2"/>
  <c r="L35" i="2" s="1"/>
  <c r="K30" i="2"/>
  <c r="L30" i="2" s="1"/>
  <c r="K7" i="2"/>
  <c r="L7" i="2" s="1"/>
  <c r="K22" i="2"/>
  <c r="L22" i="2" s="1"/>
  <c r="K32" i="2"/>
  <c r="L32" i="2" s="1"/>
  <c r="K33" i="2"/>
  <c r="L33" i="2" s="1"/>
  <c r="K41" i="2"/>
  <c r="L41" i="2" s="1"/>
  <c r="K5" i="2"/>
  <c r="L5" i="2" s="1"/>
  <c r="K10" i="2"/>
  <c r="L10" i="2" s="1"/>
</calcChain>
</file>

<file path=xl/sharedStrings.xml><?xml version="1.0" encoding="utf-8"?>
<sst xmlns="http://schemas.openxmlformats.org/spreadsheetml/2006/main" count="270" uniqueCount="159">
  <si>
    <t>Bib</t>
  </si>
  <si>
    <t>Start Time</t>
  </si>
  <si>
    <t>Firstname</t>
  </si>
  <si>
    <t>Lastname</t>
  </si>
  <si>
    <t>Club</t>
  </si>
  <si>
    <t>Gender</t>
  </si>
  <si>
    <t>Category</t>
  </si>
  <si>
    <t>Time</t>
  </si>
  <si>
    <t>Notes</t>
  </si>
  <si>
    <t>Age</t>
  </si>
  <si>
    <t>Std</t>
  </si>
  <si>
    <t>+/-</t>
  </si>
  <si>
    <t>07:01:00</t>
  </si>
  <si>
    <t>Simon</t>
  </si>
  <si>
    <t>Hughes</t>
  </si>
  <si>
    <t>Graham Weigh Racing-Deeside Olympic</t>
  </si>
  <si>
    <t>Male</t>
  </si>
  <si>
    <t>Veteran</t>
  </si>
  <si>
    <t>07:02:00</t>
  </si>
  <si>
    <t>John</t>
  </si>
  <si>
    <t>Dromey</t>
  </si>
  <si>
    <t>Rhos-on-Sea CC</t>
  </si>
  <si>
    <t>07:03:00</t>
  </si>
  <si>
    <t>Tim</t>
  </si>
  <si>
    <t>Barrett</t>
  </si>
  <si>
    <t>Total Transition Triathlon Club</t>
  </si>
  <si>
    <t>07:04:00</t>
  </si>
  <si>
    <t>Greg</t>
  </si>
  <si>
    <t>Sinnott</t>
  </si>
  <si>
    <t>Senior</t>
  </si>
  <si>
    <t>07:05:00</t>
  </si>
  <si>
    <t>James</t>
  </si>
  <si>
    <t>Griffiths</t>
  </si>
  <si>
    <t>Velotik Racing Team</t>
  </si>
  <si>
    <t>DNS</t>
  </si>
  <si>
    <t>07:06:00</t>
  </si>
  <si>
    <t>Kenny</t>
  </si>
  <si>
    <t>Boyd</t>
  </si>
  <si>
    <t>07:07:00</t>
  </si>
  <si>
    <t>Geraint</t>
  </si>
  <si>
    <t>Catherall</t>
  </si>
  <si>
    <t>Anfield BC</t>
  </si>
  <si>
    <t>07:08:00</t>
  </si>
  <si>
    <t>Victoria</t>
  </si>
  <si>
    <t>Doran</t>
  </si>
  <si>
    <t>Wrekinsport CC</t>
  </si>
  <si>
    <t>Female</t>
  </si>
  <si>
    <t>07:09:00</t>
  </si>
  <si>
    <t>Robert</t>
  </si>
  <si>
    <t>Elliott</t>
  </si>
  <si>
    <t>07:10:00</t>
  </si>
  <si>
    <t>Graeme</t>
  </si>
  <si>
    <t>Donnell</t>
  </si>
  <si>
    <t>Revolutions Racing</t>
  </si>
  <si>
    <t>07:11:00</t>
  </si>
  <si>
    <t>Richard</t>
  </si>
  <si>
    <t>Chambers</t>
  </si>
  <si>
    <t>North Wirral Velo</t>
  </si>
  <si>
    <t>07:12:00</t>
  </si>
  <si>
    <t>Stephen</t>
  </si>
  <si>
    <t>Cooke</t>
  </si>
  <si>
    <t>Walsall Roads Cycling Club</t>
  </si>
  <si>
    <t>07:13:00</t>
  </si>
  <si>
    <t>Ian</t>
  </si>
  <si>
    <t>Casson</t>
  </si>
  <si>
    <t>Birkenhead Victoria CC</t>
  </si>
  <si>
    <t>07:14:00</t>
  </si>
  <si>
    <t>Les</t>
  </si>
  <si>
    <t>Boughey</t>
  </si>
  <si>
    <t>North Shropshire Wheelers</t>
  </si>
  <si>
    <t>07:15:00</t>
  </si>
  <si>
    <t>Deb</t>
  </si>
  <si>
    <t>Hutson-Lumb</t>
  </si>
  <si>
    <t>07:16:00</t>
  </si>
  <si>
    <t>Westhead</t>
  </si>
  <si>
    <t>Paramount CRT</t>
  </si>
  <si>
    <t>07:17:00</t>
  </si>
  <si>
    <t>Reuben</t>
  </si>
  <si>
    <t>Corlett</t>
  </si>
  <si>
    <t>Birkenhead North End CC</t>
  </si>
  <si>
    <t>Junior</t>
  </si>
  <si>
    <t>07:18:00</t>
  </si>
  <si>
    <t>Martin</t>
  </si>
  <si>
    <t>Sturge</t>
  </si>
  <si>
    <t>07:19:00</t>
  </si>
  <si>
    <t>Nigel</t>
  </si>
  <si>
    <t>Smith</t>
  </si>
  <si>
    <t>Chester Triathlon Club</t>
  </si>
  <si>
    <t>07:20:00</t>
  </si>
  <si>
    <t>Philip</t>
  </si>
  <si>
    <t>Brown</t>
  </si>
  <si>
    <t>07:21:00</t>
  </si>
  <si>
    <t>Chris</t>
  </si>
  <si>
    <t>Lawson</t>
  </si>
  <si>
    <t>07:22:00</t>
  </si>
  <si>
    <t>Mark</t>
  </si>
  <si>
    <t>Donnelly</t>
  </si>
  <si>
    <t>07:23:00</t>
  </si>
  <si>
    <t>Graham</t>
  </si>
  <si>
    <t>Hamer</t>
  </si>
  <si>
    <t>Halesowen Tri</t>
  </si>
  <si>
    <t>07:24:00</t>
  </si>
  <si>
    <t>Liam</t>
  </si>
  <si>
    <t>Ferris</t>
  </si>
  <si>
    <t>Port Sunlight Wheelers</t>
  </si>
  <si>
    <t>07:25:00</t>
  </si>
  <si>
    <t>Kevin</t>
  </si>
  <si>
    <t>Larmer</t>
  </si>
  <si>
    <t>07:26:00</t>
  </si>
  <si>
    <t>Christopher</t>
  </si>
  <si>
    <t>Riley</t>
  </si>
  <si>
    <t>07:27:00</t>
  </si>
  <si>
    <t>Jarod</t>
  </si>
  <si>
    <t>Garrington</t>
  </si>
  <si>
    <t>07:28:00</t>
  </si>
  <si>
    <t>Dean</t>
  </si>
  <si>
    <t>Hanwell</t>
  </si>
  <si>
    <t>North Endurance</t>
  </si>
  <si>
    <t>07:29:00</t>
  </si>
  <si>
    <t>David</t>
  </si>
  <si>
    <t>Fox</t>
  </si>
  <si>
    <t>Warrington Road Club/Horton Light Engineering</t>
  </si>
  <si>
    <t>07:30:00</t>
  </si>
  <si>
    <t>Jonathan</t>
  </si>
  <si>
    <t>Mills-Keeling</t>
  </si>
  <si>
    <t>Bridgnorth Cycling Club</t>
  </si>
  <si>
    <t>07:31:00</t>
  </si>
  <si>
    <t>Ben</t>
  </si>
  <si>
    <t>Gilpin</t>
  </si>
  <si>
    <t>Nova Raiders CC</t>
  </si>
  <si>
    <t>07:32:00</t>
  </si>
  <si>
    <t>Gadsden</t>
  </si>
  <si>
    <t>Liverpool Braveheart Bicycle Club</t>
  </si>
  <si>
    <t>07:33:00</t>
  </si>
  <si>
    <t>Meldrum</t>
  </si>
  <si>
    <t>Liverpool Phoenix CC (Aintree)</t>
  </si>
  <si>
    <t>07:34:00</t>
  </si>
  <si>
    <t xml:space="preserve">Jamie </t>
  </si>
  <si>
    <t xml:space="preserve">Pleavin </t>
  </si>
  <si>
    <t>Liverpool Century RC</t>
  </si>
  <si>
    <t>07:35:00</t>
  </si>
  <si>
    <t>Tomos</t>
  </si>
  <si>
    <t>Hales</t>
  </si>
  <si>
    <t>07:36:00</t>
  </si>
  <si>
    <t>Mason</t>
  </si>
  <si>
    <t>Durant</t>
  </si>
  <si>
    <t>07:37:00</t>
  </si>
  <si>
    <t>Leather</t>
  </si>
  <si>
    <t>07:38:00</t>
  </si>
  <si>
    <t>Andrew</t>
  </si>
  <si>
    <t>Rose</t>
  </si>
  <si>
    <t>07:39:00</t>
  </si>
  <si>
    <t>Arthur</t>
  </si>
  <si>
    <t>Winstanley</t>
  </si>
  <si>
    <t>07:40:00</t>
  </si>
  <si>
    <t>Beardmore</t>
  </si>
  <si>
    <t>07:41:00</t>
  </si>
  <si>
    <t xml:space="preserve">Callister 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</si>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</sst>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</font>
    <font>
      <sz val="10"/>
      <color indexed="8"/>
      <name val="Arial"/>
    </font>
    <font>
      <b/>
      <sz val="15"/>
      <color indexed="8"/>
      <name val="Arial"/>
    </font>
    <font>
      <sz val="15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5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ck">
        <color indexed="13"/>
      </bottom>
      <diagonal/>
    </border>
    <border>
      <left style="thin">
        <color indexed="13"/>
      </left>
      <right style="thin">
        <color indexed="13"/>
      </right>
      <top style="thick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3">
    <xf numFmtId="0" fontId="0" fillId="0" borderId="0" xfId="0" applyFont="1" applyAlignment="1"/>
    <xf numFmtId="0" fontId="0" fillId="0" borderId="0" xfId="0" applyNumberFormat="1" applyFont="1" applyAlignment="1">
      <alignment vertical="top" wrapText="1"/>
    </xf>
    <xf numFmtId="49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vertical="top" wrapText="1"/>
    </xf>
    <xf numFmtId="49" fontId="0" fillId="3" borderId="2" xfId="0" applyNumberFormat="1" applyFont="1" applyFill="1" applyBorder="1" applyAlignment="1">
      <alignment vertical="top" wrapText="1"/>
    </xf>
    <xf numFmtId="46" fontId="0" fillId="3" borderId="2" xfId="0" applyNumberFormat="1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center" readingOrder="1"/>
    </xf>
    <xf numFmtId="21" fontId="0" fillId="0" borderId="2" xfId="0" applyNumberFormat="1" applyFont="1" applyBorder="1" applyAlignment="1">
      <alignment vertical="center" readingOrder="1"/>
    </xf>
    <xf numFmtId="46" fontId="0" fillId="0" borderId="2" xfId="0" applyNumberFormat="1" applyFont="1" applyBorder="1" applyAlignment="1">
      <alignment vertical="center" readingOrder="1"/>
    </xf>
    <xf numFmtId="0" fontId="0" fillId="2" borderId="3" xfId="0" applyNumberFormat="1" applyFont="1" applyFill="1" applyBorder="1" applyAlignment="1">
      <alignment vertical="top" wrapText="1"/>
    </xf>
    <xf numFmtId="49" fontId="0" fillId="4" borderId="3" xfId="0" applyNumberFormat="1" applyFont="1" applyFill="1" applyBorder="1" applyAlignment="1">
      <alignment vertical="top" wrapText="1"/>
    </xf>
    <xf numFmtId="46" fontId="0" fillId="4" borderId="3" xfId="0" applyNumberFormat="1" applyFont="1" applyFill="1" applyBorder="1" applyAlignment="1">
      <alignment vertical="top" wrapText="1"/>
    </xf>
    <xf numFmtId="0" fontId="0" fillId="4" borderId="3" xfId="0" applyFont="1" applyFill="1" applyBorder="1" applyAlignment="1">
      <alignment vertical="top" wrapText="1"/>
    </xf>
    <xf numFmtId="0" fontId="0" fillId="0" borderId="3" xfId="0" applyNumberFormat="1" applyFont="1" applyBorder="1" applyAlignment="1">
      <alignment vertical="center" readingOrder="1"/>
    </xf>
    <xf numFmtId="21" fontId="0" fillId="0" borderId="3" xfId="0" applyNumberFormat="1" applyFont="1" applyBorder="1" applyAlignment="1">
      <alignment vertical="center" readingOrder="1"/>
    </xf>
    <xf numFmtId="46" fontId="0" fillId="0" borderId="3" xfId="0" applyNumberFormat="1" applyFont="1" applyBorder="1" applyAlignment="1">
      <alignment vertical="center" readingOrder="1"/>
    </xf>
    <xf numFmtId="49" fontId="0" fillId="3" borderId="3" xfId="0" applyNumberFormat="1" applyFont="1" applyFill="1" applyBorder="1" applyAlignment="1">
      <alignment vertical="top" wrapText="1"/>
    </xf>
    <xf numFmtId="46" fontId="0" fillId="3" borderId="3" xfId="0" applyNumberFormat="1" applyFont="1" applyFill="1" applyBorder="1" applyAlignment="1">
      <alignment vertical="top" wrapText="1"/>
    </xf>
    <xf numFmtId="49" fontId="0" fillId="0" borderId="3" xfId="0" applyNumberFormat="1" applyFont="1" applyBorder="1" applyAlignment="1">
      <alignment vertical="center" readingOrder="1"/>
    </xf>
    <xf numFmtId="0" fontId="0" fillId="3" borderId="3" xfId="0" applyFont="1" applyFill="1" applyBorder="1" applyAlignment="1">
      <alignment vertical="top" wrapText="1"/>
    </xf>
    <xf numFmtId="0" fontId="1" fillId="0" borderId="0" xfId="0" applyNumberFormat="1" applyFont="1" applyAlignment="1"/>
    <xf numFmtId="0" fontId="2" fillId="0" borderId="4" xfId="0" applyNumberFormat="1" applyFont="1" applyBorder="1" applyAlignment="1">
      <alignment horizontal="center"/>
    </xf>
    <xf numFmtId="21" fontId="3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9BBB59"/>
      <rgbColor rgb="FFFFFFFF"/>
      <rgbColor rgb="FFDDE6D0"/>
      <rgbColor rgb="FFEEF3E8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L42"/>
  <sheetViews>
    <sheetView showGridLines="0" tabSelected="1" workbookViewId="0">
      <pane ySplit="1" topLeftCell="A14" activePane="bottomLeft" state="frozen"/>
      <selection pane="bottomLeft" activeCell="H17" sqref="H17"/>
    </sheetView>
  </sheetViews>
  <sheetFormatPr baseColWidth="10" defaultColWidth="8.83203125" defaultRowHeight="15" x14ac:dyDescent="0.2"/>
  <cols>
    <col min="1" max="1" width="4.5" style="1" customWidth="1"/>
    <col min="2" max="2" width="12.83203125" style="1" customWidth="1"/>
    <col min="3" max="3" width="11.6640625" style="1" customWidth="1"/>
    <col min="4" max="4" width="14" style="1" customWidth="1"/>
    <col min="5" max="5" width="54.83203125" style="1" customWidth="1"/>
    <col min="6" max="6" width="8.1640625" style="1" customWidth="1"/>
    <col min="7" max="11" width="10.5" style="1" customWidth="1"/>
    <col min="12" max="12" width="13.83203125" style="1" customWidth="1"/>
    <col min="13" max="13" width="8.83203125" style="1" customWidth="1"/>
    <col min="14" max="16384" width="8.83203125" style="1"/>
  </cols>
  <sheetData>
    <row r="1" spans="1:12" ht="16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6" hidden="1" x14ac:dyDescent="0.2">
      <c r="A2" s="3">
        <v>5</v>
      </c>
      <c r="B2" s="4" t="s">
        <v>30</v>
      </c>
      <c r="C2" s="4" t="s">
        <v>31</v>
      </c>
      <c r="D2" s="4" t="s">
        <v>32</v>
      </c>
      <c r="E2" s="4" t="s">
        <v>33</v>
      </c>
      <c r="F2" s="4" t="s">
        <v>16</v>
      </c>
      <c r="G2" s="4" t="s">
        <v>17</v>
      </c>
      <c r="H2" s="5"/>
      <c r="I2" s="4" t="s">
        <v>34</v>
      </c>
      <c r="J2" s="6">
        <v>46</v>
      </c>
      <c r="K2" s="7">
        <f>IF(J2&gt;39,VLOOKUP(J2,'Stds - Table 1-1'!$B$2:$D$42,IF(F2="Male",2,3),FALSE),"")</f>
        <v>1462.046701388889</v>
      </c>
      <c r="L2" s="8">
        <f>IF(J2&gt;39,H2-(HOUR(K2)*0.0416666666666667+MINUTE(K2)*0.000694444444444444+SECOND(K2)*0.0000115740740740741),"")</f>
        <v>-4.6701388888888917E-2</v>
      </c>
    </row>
    <row r="3" spans="1:12" ht="16" hidden="1" x14ac:dyDescent="0.2">
      <c r="A3" s="9">
        <v>6</v>
      </c>
      <c r="B3" s="10" t="s">
        <v>35</v>
      </c>
      <c r="C3" s="10" t="s">
        <v>36</v>
      </c>
      <c r="D3" s="10" t="s">
        <v>37</v>
      </c>
      <c r="E3" s="10" t="s">
        <v>25</v>
      </c>
      <c r="F3" s="10" t="s">
        <v>16</v>
      </c>
      <c r="G3" s="10" t="s">
        <v>29</v>
      </c>
      <c r="H3" s="11"/>
      <c r="I3" s="10" t="s">
        <v>34</v>
      </c>
      <c r="J3" s="13">
        <v>39</v>
      </c>
      <c r="K3" s="18" t="str">
        <f>IF(J3&gt;39,VLOOKUP(J3,'Stds - Table 1-1'!$B$2:$D$42,IF(F3="Male",2,3),FALSE),"")</f>
        <v/>
      </c>
      <c r="L3" s="18" t="str">
        <f>IF(J3&gt;39,H3-(HOUR(K3)*0.0416666666666667+MINUTE(K3)*0.000694444444444444+SECOND(K3)*0.0000115740740740741),"")</f>
        <v/>
      </c>
    </row>
    <row r="4" spans="1:12" ht="16" hidden="1" x14ac:dyDescent="0.2">
      <c r="A4" s="9">
        <v>11</v>
      </c>
      <c r="B4" s="16" t="s">
        <v>54</v>
      </c>
      <c r="C4" s="16" t="s">
        <v>55</v>
      </c>
      <c r="D4" s="16" t="s">
        <v>56</v>
      </c>
      <c r="E4" s="16" t="s">
        <v>57</v>
      </c>
      <c r="F4" s="16" t="s">
        <v>16</v>
      </c>
      <c r="G4" s="16" t="s">
        <v>29</v>
      </c>
      <c r="H4" s="17"/>
      <c r="I4" s="16" t="s">
        <v>34</v>
      </c>
      <c r="J4" s="13">
        <v>31</v>
      </c>
      <c r="K4" s="18" t="str">
        <f>IF(J4&gt;39,VLOOKUP(J4,'Stds - Table 1-1'!$B$2:$D$42,IF(F4="Male",2,3),FALSE),"")</f>
        <v/>
      </c>
      <c r="L4" s="18" t="str">
        <f>IF(J4&gt;39,H4-(HOUR(K4)*0.0416666666666667+MINUTE(K4)*0.000694444444444444+SECOND(K4)*0.0000115740740740741),"")</f>
        <v/>
      </c>
    </row>
    <row r="5" spans="1:12" ht="16" hidden="1" x14ac:dyDescent="0.2">
      <c r="A5" s="9">
        <v>14</v>
      </c>
      <c r="B5" s="10" t="s">
        <v>66</v>
      </c>
      <c r="C5" s="10" t="s">
        <v>67</v>
      </c>
      <c r="D5" s="10" t="s">
        <v>68</v>
      </c>
      <c r="E5" s="10" t="s">
        <v>69</v>
      </c>
      <c r="F5" s="10" t="s">
        <v>16</v>
      </c>
      <c r="G5" s="10" t="s">
        <v>17</v>
      </c>
      <c r="H5" s="11"/>
      <c r="I5" s="10" t="s">
        <v>34</v>
      </c>
      <c r="J5" s="13">
        <v>59</v>
      </c>
      <c r="K5" s="14">
        <f>IF(J5&gt;39,VLOOKUP(J5,'Stds - Table 1-1'!$B$2:$D$42,IF(F5="Male",2,3),FALSE),"")</f>
        <v>1462.048657407408</v>
      </c>
      <c r="L5" s="15">
        <f>IF(J5&gt;39,H5-(HOUR(K5)*0.0416666666666667+MINUTE(K5)*0.000694444444444444+SECOND(K5)*0.0000115740740740741),"")</f>
        <v>-4.8657407407407434E-2</v>
      </c>
    </row>
    <row r="6" spans="1:12" ht="16" hidden="1" x14ac:dyDescent="0.2">
      <c r="A6" s="9">
        <v>19</v>
      </c>
      <c r="B6" s="16" t="s">
        <v>84</v>
      </c>
      <c r="C6" s="16" t="s">
        <v>85</v>
      </c>
      <c r="D6" s="16" t="s">
        <v>86</v>
      </c>
      <c r="E6" s="16" t="s">
        <v>87</v>
      </c>
      <c r="F6" s="16" t="s">
        <v>16</v>
      </c>
      <c r="G6" s="16" t="s">
        <v>17</v>
      </c>
      <c r="H6" s="17"/>
      <c r="I6" s="16" t="s">
        <v>34</v>
      </c>
      <c r="J6" s="13">
        <v>47</v>
      </c>
      <c r="K6" s="14">
        <f>IF(J6&gt;39,VLOOKUP(J6,'Stds - Table 1-1'!$B$2:$D$42,IF(F6="Male",2,3),FALSE),"")</f>
        <v>1462.046828703704</v>
      </c>
      <c r="L6" s="15">
        <f>IF(J6&gt;39,H6-(HOUR(K6)*0.0416666666666667+MINUTE(K6)*0.000694444444444444+SECOND(K6)*0.0000115740740740741),"")</f>
        <v>-4.6828703703703733E-2</v>
      </c>
    </row>
    <row r="7" spans="1:12" ht="16" hidden="1" x14ac:dyDescent="0.2">
      <c r="A7" s="9">
        <v>20</v>
      </c>
      <c r="B7" s="10" t="s">
        <v>88</v>
      </c>
      <c r="C7" s="10" t="s">
        <v>89</v>
      </c>
      <c r="D7" s="10" t="s">
        <v>90</v>
      </c>
      <c r="E7" s="10" t="s">
        <v>61</v>
      </c>
      <c r="F7" s="10" t="s">
        <v>16</v>
      </c>
      <c r="G7" s="10" t="s">
        <v>17</v>
      </c>
      <c r="H7" s="11"/>
      <c r="I7" s="10" t="s">
        <v>34</v>
      </c>
      <c r="J7" s="13">
        <v>70</v>
      </c>
      <c r="K7" s="14">
        <f>IF(J7&gt;39,VLOOKUP(J7,'Stds - Table 1-1'!$B$2:$D$42,IF(F7="Male",2,3),FALSE),"")</f>
        <v>1462.0514583333329</v>
      </c>
      <c r="L7" s="15">
        <f>IF(J7&gt;39,H7-(HOUR(K7)*0.0416666666666667+MINUTE(K7)*0.000694444444444444+SECOND(K7)*0.0000115740740740741),"")</f>
        <v>-5.1458333333333356E-2</v>
      </c>
    </row>
    <row r="8" spans="1:12" ht="16" hidden="1" x14ac:dyDescent="0.2">
      <c r="A8" s="9">
        <v>22</v>
      </c>
      <c r="B8" s="10" t="s">
        <v>94</v>
      </c>
      <c r="C8" s="10" t="s">
        <v>95</v>
      </c>
      <c r="D8" s="10" t="s">
        <v>96</v>
      </c>
      <c r="E8" s="10" t="s">
        <v>79</v>
      </c>
      <c r="F8" s="10" t="s">
        <v>16</v>
      </c>
      <c r="G8" s="10" t="s">
        <v>17</v>
      </c>
      <c r="H8" s="11"/>
      <c r="I8" s="10" t="s">
        <v>34</v>
      </c>
      <c r="J8" s="13">
        <v>46</v>
      </c>
      <c r="K8" s="14">
        <f>IF(J8&gt;39,VLOOKUP(J8,'Stds - Table 1-1'!$B$2:$D$42,IF(F8="Male",2,3),FALSE),"")</f>
        <v>1462.046701388889</v>
      </c>
      <c r="L8" s="15">
        <f>IF(J8&gt;39,H8-(HOUR(K8)*0.0416666666666667+MINUTE(K8)*0.000694444444444444+SECOND(K8)*0.0000115740740740741),"")</f>
        <v>-4.6701388888888917E-2</v>
      </c>
    </row>
    <row r="9" spans="1:12" ht="16" hidden="1" x14ac:dyDescent="0.2">
      <c r="A9" s="9">
        <v>28</v>
      </c>
      <c r="B9" s="10" t="s">
        <v>114</v>
      </c>
      <c r="C9" s="10" t="s">
        <v>115</v>
      </c>
      <c r="D9" s="10" t="s">
        <v>116</v>
      </c>
      <c r="E9" s="10" t="s">
        <v>117</v>
      </c>
      <c r="F9" s="10" t="s">
        <v>16</v>
      </c>
      <c r="G9" s="10" t="s">
        <v>29</v>
      </c>
      <c r="H9" s="11"/>
      <c r="I9" s="10" t="s">
        <v>34</v>
      </c>
      <c r="J9" s="13">
        <v>36</v>
      </c>
      <c r="K9" s="18" t="str">
        <f>IF(J9&gt;39,VLOOKUP(J9,'Stds - Table 1-1'!$B$2:$D$42,IF(F9="Male",2,3),FALSE),"")</f>
        <v/>
      </c>
      <c r="L9" s="18" t="str">
        <f>IF(J9&gt;39,H9-(HOUR(K9)*0.0416666666666667+MINUTE(K9)*0.000694444444444444+SECOND(K9)*0.0000115740740740741),"")</f>
        <v/>
      </c>
    </row>
    <row r="10" spans="1:12" ht="16" hidden="1" x14ac:dyDescent="0.2">
      <c r="A10" s="9">
        <v>29</v>
      </c>
      <c r="B10" s="16" t="s">
        <v>118</v>
      </c>
      <c r="C10" s="16" t="s">
        <v>119</v>
      </c>
      <c r="D10" s="16" t="s">
        <v>120</v>
      </c>
      <c r="E10" s="16" t="s">
        <v>121</v>
      </c>
      <c r="F10" s="16" t="s">
        <v>16</v>
      </c>
      <c r="G10" s="16" t="s">
        <v>17</v>
      </c>
      <c r="H10" s="17"/>
      <c r="I10" s="16" t="s">
        <v>34</v>
      </c>
      <c r="J10" s="13">
        <v>59</v>
      </c>
      <c r="K10" s="14">
        <f>IF(J10&gt;39,VLOOKUP(J10,'Stds - Table 1-1'!$B$2:$D$42,IF(F10="Male",2,3),FALSE),"")</f>
        <v>1462.048657407408</v>
      </c>
      <c r="L10" s="15">
        <f>IF(J10&gt;39,H10-(HOUR(K10)*0.0416666666666667+MINUTE(K10)*0.000694444444444444+SECOND(K10)*0.0000115740740740741),"")</f>
        <v>-4.8657407407407434E-2</v>
      </c>
    </row>
    <row r="11" spans="1:12" ht="16" hidden="1" x14ac:dyDescent="0.2">
      <c r="A11" s="9">
        <v>31</v>
      </c>
      <c r="B11" s="16" t="s">
        <v>126</v>
      </c>
      <c r="C11" s="16" t="s">
        <v>127</v>
      </c>
      <c r="D11" s="16" t="s">
        <v>128</v>
      </c>
      <c r="E11" s="16" t="s">
        <v>129</v>
      </c>
      <c r="F11" s="16" t="s">
        <v>16</v>
      </c>
      <c r="G11" s="16" t="s">
        <v>29</v>
      </c>
      <c r="H11" s="17"/>
      <c r="I11" s="16" t="s">
        <v>34</v>
      </c>
      <c r="J11" s="13">
        <v>36</v>
      </c>
      <c r="K11" s="18" t="str">
        <f>IF(J11&gt;39,VLOOKUP(J11,'Stds - Table 1-1'!$B$2:$D$42,IF(F11="Male",2,3),FALSE),"")</f>
        <v/>
      </c>
      <c r="L11" s="18" t="str">
        <f>IF(J11&gt;39,H11-(HOUR(K11)*0.0416666666666667+MINUTE(K11)*0.000694444444444444+SECOND(K11)*0.0000115740740740741),"")</f>
        <v/>
      </c>
    </row>
    <row r="12" spans="1:12" ht="16" hidden="1" x14ac:dyDescent="0.2">
      <c r="A12" s="9">
        <v>36</v>
      </c>
      <c r="B12" s="10" t="s">
        <v>143</v>
      </c>
      <c r="C12" s="10" t="s">
        <v>144</v>
      </c>
      <c r="D12" s="10" t="s">
        <v>145</v>
      </c>
      <c r="E12" s="10" t="s">
        <v>75</v>
      </c>
      <c r="F12" s="10" t="s">
        <v>16</v>
      </c>
      <c r="G12" s="10" t="s">
        <v>29</v>
      </c>
      <c r="H12" s="11"/>
      <c r="I12" s="10" t="s">
        <v>34</v>
      </c>
      <c r="J12" s="13">
        <v>34</v>
      </c>
      <c r="K12" s="18" t="str">
        <f>IF(J12&gt;39,VLOOKUP(J12,'Stds - Table 1-1'!$B$2:$D$42,IF(F12="Male",2,3),FALSE),"")</f>
        <v/>
      </c>
      <c r="L12" s="18" t="str">
        <f>IF(J12&gt;39,H12-(HOUR(K12)*0.0416666666666667+MINUTE(K12)*0.000694444444444444+SECOND(K12)*0.0000115740740740741),"")</f>
        <v/>
      </c>
    </row>
    <row r="13" spans="1:12" ht="16" hidden="1" x14ac:dyDescent="0.2">
      <c r="A13" s="9">
        <v>41</v>
      </c>
      <c r="B13" s="16" t="s">
        <v>156</v>
      </c>
      <c r="C13" s="16" t="s">
        <v>115</v>
      </c>
      <c r="D13" s="16" t="s">
        <v>157</v>
      </c>
      <c r="E13" s="16" t="s">
        <v>53</v>
      </c>
      <c r="F13" s="16" t="s">
        <v>16</v>
      </c>
      <c r="G13" s="16" t="s">
        <v>29</v>
      </c>
      <c r="H13" s="17"/>
      <c r="I13" s="19" t="s">
        <v>158</v>
      </c>
      <c r="J13" s="13">
        <v>35</v>
      </c>
      <c r="K13" s="18" t="str">
        <f>IF(J13&gt;39,VLOOKUP(J13,'Stds - Table 1-1'!$B$2:$D$42,IF(F13="Male",2,3),FALSE),"")</f>
        <v/>
      </c>
      <c r="L13" s="18" t="str">
        <f>IF(J13&gt;39,H13-(HOUR(K13)*0.0416666666666667+MINUTE(K13)*0.000694444444444444+SECOND(K13)*0.0000115740740740741),"")</f>
        <v/>
      </c>
    </row>
    <row r="14" spans="1:12" ht="16" x14ac:dyDescent="0.2">
      <c r="A14" s="9">
        <v>40</v>
      </c>
      <c r="B14" s="10" t="s">
        <v>154</v>
      </c>
      <c r="C14" s="10" t="s">
        <v>23</v>
      </c>
      <c r="D14" s="10" t="s">
        <v>155</v>
      </c>
      <c r="E14" s="10" t="s">
        <v>125</v>
      </c>
      <c r="F14" s="10" t="s">
        <v>16</v>
      </c>
      <c r="G14" s="10" t="s">
        <v>17</v>
      </c>
      <c r="H14" s="11">
        <v>3.7442129629629631E-2</v>
      </c>
      <c r="I14" s="12"/>
      <c r="J14" s="13">
        <v>50</v>
      </c>
      <c r="K14" s="14">
        <f>IF(J14&gt;39,VLOOKUP(J14,'Stds - Table 1-1'!$B$2:$D$42,IF(F14="Male",2,3),FALSE),"")</f>
        <v>1462.0472453703701</v>
      </c>
      <c r="L14" s="15">
        <f>IF(J14&gt;39,H14-(HOUR(K14)*0.0416666666666667+MINUTE(K14)*0.000694444444444444+SECOND(K14)*0.0000115740740740741),"")</f>
        <v>-9.8032407407407651E-3</v>
      </c>
    </row>
    <row r="15" spans="1:12" ht="16" x14ac:dyDescent="0.2">
      <c r="A15" s="9">
        <v>35</v>
      </c>
      <c r="B15" s="16" t="s">
        <v>140</v>
      </c>
      <c r="C15" s="16" t="s">
        <v>141</v>
      </c>
      <c r="D15" s="16" t="s">
        <v>142</v>
      </c>
      <c r="E15" s="16" t="s">
        <v>45</v>
      </c>
      <c r="F15" s="16" t="s">
        <v>16</v>
      </c>
      <c r="G15" s="16" t="s">
        <v>29</v>
      </c>
      <c r="H15" s="17">
        <v>3.888888888888889E-2</v>
      </c>
      <c r="I15" s="19"/>
      <c r="J15" s="13">
        <v>29</v>
      </c>
      <c r="K15" s="18" t="str">
        <f>IF(J15&gt;39,VLOOKUP(J15,'Stds - Table 1-1'!$B$2:$D$42,IF(F15="Male",2,3),FALSE),"")</f>
        <v/>
      </c>
      <c r="L15" s="18" t="str">
        <f>IF(J15&gt;39,H15*24-(HOUR(K15)*0.0416666666666667+MINUTE(K15)*0.000694444444444444+SECOND(K15)*0.0000115740740740741),"")</f>
        <v/>
      </c>
    </row>
    <row r="16" spans="1:12" ht="16" x14ac:dyDescent="0.2">
      <c r="A16" s="9">
        <v>30</v>
      </c>
      <c r="B16" s="10" t="s">
        <v>122</v>
      </c>
      <c r="C16" s="10" t="s">
        <v>123</v>
      </c>
      <c r="D16" s="10" t="s">
        <v>124</v>
      </c>
      <c r="E16" s="10" t="s">
        <v>125</v>
      </c>
      <c r="F16" s="10" t="s">
        <v>16</v>
      </c>
      <c r="G16" s="10" t="s">
        <v>17</v>
      </c>
      <c r="H16" s="11">
        <v>3.8912037037037037E-2</v>
      </c>
      <c r="I16" s="12"/>
      <c r="J16" s="13">
        <v>49</v>
      </c>
      <c r="K16" s="14">
        <f>IF(J16&gt;39,VLOOKUP(J16,'Stds - Table 1-1'!$B$2:$D$42,IF(F16="Male",2,3),FALSE),"")</f>
        <v>1462.047106481481</v>
      </c>
      <c r="L16" s="15">
        <f>IF(J16&gt;39,H16-(HOUR(K16)*0.0416666666666667+MINUTE(K16)*0.000694444444444444+SECOND(K16)*0.0000115740740740741),"")</f>
        <v>-8.1944444444444764E-3</v>
      </c>
    </row>
    <row r="17" spans="1:12" ht="16" x14ac:dyDescent="0.2">
      <c r="A17" s="9">
        <v>32</v>
      </c>
      <c r="B17" s="10" t="s">
        <v>130</v>
      </c>
      <c r="C17" s="10" t="s">
        <v>55</v>
      </c>
      <c r="D17" s="10" t="s">
        <v>131</v>
      </c>
      <c r="E17" s="10" t="s">
        <v>132</v>
      </c>
      <c r="F17" s="10" t="s">
        <v>16</v>
      </c>
      <c r="G17" s="10" t="s">
        <v>29</v>
      </c>
      <c r="H17" s="11">
        <v>3.9386574074074067E-2</v>
      </c>
      <c r="I17" s="12"/>
      <c r="J17" s="13">
        <v>32</v>
      </c>
      <c r="K17" s="18" t="str">
        <f>IF(J17&gt;39,VLOOKUP(J17,'Stds - Table 1-1'!$B$2:$D$42,IF(F17="Male",2,3),FALSE),"")</f>
        <v/>
      </c>
      <c r="L17" s="18" t="str">
        <f>IF(J17&gt;39,H17*24-(HOUR(K17)*0.0416666666666667+MINUTE(K17)*0.000694444444444444+SECOND(K17)*0.0000115740740740741),"")</f>
        <v/>
      </c>
    </row>
    <row r="18" spans="1:12" ht="16" x14ac:dyDescent="0.2">
      <c r="A18" s="9">
        <v>27</v>
      </c>
      <c r="B18" s="16" t="s">
        <v>111</v>
      </c>
      <c r="C18" s="16" t="s">
        <v>112</v>
      </c>
      <c r="D18" s="16" t="s">
        <v>113</v>
      </c>
      <c r="E18" s="16" t="s">
        <v>15</v>
      </c>
      <c r="F18" s="16" t="s">
        <v>16</v>
      </c>
      <c r="G18" s="16" t="s">
        <v>17</v>
      </c>
      <c r="H18" s="17">
        <v>3.9837962962962957E-2</v>
      </c>
      <c r="I18" s="19"/>
      <c r="J18" s="13">
        <v>51</v>
      </c>
      <c r="K18" s="14">
        <f>IF(J18&gt;39,VLOOKUP(J18,'Stds - Table 1-1'!$B$2:$D$42,IF(F18="Male",2,3),FALSE),"")</f>
        <v>1462.0473842592589</v>
      </c>
      <c r="L18" s="15">
        <f>IF(J18&gt;39,H18-(HOUR(K18)*0.0416666666666667+MINUTE(K18)*0.000694444444444444+SECOND(K18)*0.0000115740740740741),"")</f>
        <v>-7.5462962962963287E-3</v>
      </c>
    </row>
    <row r="19" spans="1:12" ht="16" x14ac:dyDescent="0.2">
      <c r="A19" s="9">
        <v>26</v>
      </c>
      <c r="B19" s="10" t="s">
        <v>108</v>
      </c>
      <c r="C19" s="10" t="s">
        <v>109</v>
      </c>
      <c r="D19" s="10" t="s">
        <v>110</v>
      </c>
      <c r="E19" s="10" t="s">
        <v>75</v>
      </c>
      <c r="F19" s="10" t="s">
        <v>16</v>
      </c>
      <c r="G19" s="10" t="s">
        <v>17</v>
      </c>
      <c r="H19" s="11">
        <v>4.0439814814814817E-2</v>
      </c>
      <c r="I19" s="12"/>
      <c r="J19" s="13">
        <v>54</v>
      </c>
      <c r="K19" s="14">
        <f>IF(J19&gt;39,VLOOKUP(J19,'Stds - Table 1-1'!$B$2:$D$42,IF(F19="Male",2,3),FALSE),"")</f>
        <v>1462.047824074074</v>
      </c>
      <c r="L19" s="15">
        <f>IF(J19&gt;39,H19-(HOUR(K19)*0.0416666666666667+MINUTE(K19)*0.000694444444444444+SECOND(K19)*0.0000115740740740741),"")</f>
        <v>-7.3842592592592848E-3</v>
      </c>
    </row>
    <row r="20" spans="1:12" ht="16" x14ac:dyDescent="0.2">
      <c r="A20" s="9">
        <v>33</v>
      </c>
      <c r="B20" s="16" t="s">
        <v>133</v>
      </c>
      <c r="C20" s="16" t="s">
        <v>31</v>
      </c>
      <c r="D20" s="16" t="s">
        <v>134</v>
      </c>
      <c r="E20" s="16" t="s">
        <v>135</v>
      </c>
      <c r="F20" s="16" t="s">
        <v>16</v>
      </c>
      <c r="G20" s="16" t="s">
        <v>17</v>
      </c>
      <c r="H20" s="17">
        <v>4.1064814814814818E-2</v>
      </c>
      <c r="I20" s="19"/>
      <c r="J20" s="13">
        <v>42</v>
      </c>
      <c r="K20" s="14">
        <f>IF(J20&gt;39,VLOOKUP(J20,'Stds - Table 1-1'!$B$2:$D$42,IF(F20="Male",2,3),FALSE),"")</f>
        <v>1462.0461342592589</v>
      </c>
      <c r="L20" s="15">
        <f>IF(J20&gt;39,H20-(HOUR(K20)*0.0416666666666667+MINUTE(K20)*0.000694444444444444+SECOND(K20)*0.0000115740740740741),"")</f>
        <v>-5.0694444444444736E-3</v>
      </c>
    </row>
    <row r="21" spans="1:12" ht="16" x14ac:dyDescent="0.2">
      <c r="A21" s="9">
        <v>10</v>
      </c>
      <c r="B21" s="10" t="s">
        <v>50</v>
      </c>
      <c r="C21" s="10" t="s">
        <v>51</v>
      </c>
      <c r="D21" s="10" t="s">
        <v>52</v>
      </c>
      <c r="E21" s="10" t="s">
        <v>53</v>
      </c>
      <c r="F21" s="10" t="s">
        <v>16</v>
      </c>
      <c r="G21" s="10" t="s">
        <v>17</v>
      </c>
      <c r="H21" s="11">
        <v>4.1111111111111112E-2</v>
      </c>
      <c r="I21" s="12"/>
      <c r="J21" s="13">
        <v>56</v>
      </c>
      <c r="K21" s="14">
        <f>IF(J21&gt;39,VLOOKUP(J21,'Stds - Table 1-1'!$B$2:$D$42,IF(F21="Male",2,3),FALSE),"")</f>
        <v>1462.0481365740741</v>
      </c>
      <c r="L21" s="15">
        <f>IF(J21&gt;39,H21-(HOUR(K21)*0.0416666666666667+MINUTE(K21)*0.000694444444444444+SECOND(K21)*0.0000115740740740741),"")</f>
        <v>-7.0254629629629903E-3</v>
      </c>
    </row>
    <row r="22" spans="1:12" ht="16" x14ac:dyDescent="0.2">
      <c r="A22" s="9">
        <v>38</v>
      </c>
      <c r="B22" s="10" t="s">
        <v>148</v>
      </c>
      <c r="C22" s="10" t="s">
        <v>149</v>
      </c>
      <c r="D22" s="10" t="s">
        <v>150</v>
      </c>
      <c r="E22" s="10" t="s">
        <v>53</v>
      </c>
      <c r="F22" s="10" t="s">
        <v>16</v>
      </c>
      <c r="G22" s="10" t="s">
        <v>17</v>
      </c>
      <c r="H22" s="11">
        <v>4.130787037037037E-2</v>
      </c>
      <c r="I22" s="12"/>
      <c r="J22" s="13">
        <v>54</v>
      </c>
      <c r="K22" s="14">
        <f>IF(J22&gt;39,VLOOKUP(J22,'Stds - Table 1-1'!$B$2:$D$42,IF(F22="Male",2,3),FALSE),"")</f>
        <v>1462.047824074074</v>
      </c>
      <c r="L22" s="15">
        <f>IF(J22&gt;39,H22-(HOUR(K22)*0.0416666666666667+MINUTE(K22)*0.000694444444444444+SECOND(K22)*0.0000115740740740741),"")</f>
        <v>-6.5162037037037324E-3</v>
      </c>
    </row>
    <row r="23" spans="1:12" ht="16" x14ac:dyDescent="0.2">
      <c r="A23" s="9">
        <v>24</v>
      </c>
      <c r="B23" s="10" t="s">
        <v>101</v>
      </c>
      <c r="C23" s="10" t="s">
        <v>102</v>
      </c>
      <c r="D23" s="10" t="s">
        <v>103</v>
      </c>
      <c r="E23" s="10" t="s">
        <v>104</v>
      </c>
      <c r="F23" s="10" t="s">
        <v>16</v>
      </c>
      <c r="G23" s="10" t="s">
        <v>17</v>
      </c>
      <c r="H23" s="11">
        <v>4.1365740740740738E-2</v>
      </c>
      <c r="I23" s="12"/>
      <c r="J23" s="13">
        <v>53</v>
      </c>
      <c r="K23" s="14">
        <f>IF(J23&gt;39,VLOOKUP(J23,'Stds - Table 1-1'!$B$2:$D$42,IF(F23="Male",2,3),FALSE),"")</f>
        <v>1462.0476736111109</v>
      </c>
      <c r="L23" s="15">
        <f>IF(J23&gt;39,H23-(HOUR(K23)*0.0416666666666667+MINUTE(K23)*0.000694444444444444+SECOND(K23)*0.0000115740740740741),"")</f>
        <v>-6.3078703703704012E-3</v>
      </c>
    </row>
    <row r="24" spans="1:12" ht="16" x14ac:dyDescent="0.2">
      <c r="A24" s="9">
        <v>25</v>
      </c>
      <c r="B24" s="16" t="s">
        <v>105</v>
      </c>
      <c r="C24" s="16" t="s">
        <v>106</v>
      </c>
      <c r="D24" s="16" t="s">
        <v>107</v>
      </c>
      <c r="E24" s="16" t="s">
        <v>104</v>
      </c>
      <c r="F24" s="16" t="s">
        <v>16</v>
      </c>
      <c r="G24" s="16" t="s">
        <v>17</v>
      </c>
      <c r="H24" s="17">
        <v>4.1435185185185193E-2</v>
      </c>
      <c r="I24" s="19"/>
      <c r="J24" s="13">
        <v>51</v>
      </c>
      <c r="K24" s="14">
        <f>IF(J24&gt;39,VLOOKUP(J24,'Stds - Table 1-1'!$B$2:$D$42,IF(F24="Male",2,3),FALSE),"")</f>
        <v>1462.0473842592589</v>
      </c>
      <c r="L24" s="15">
        <f>IF(J24&gt;39,H24-(HOUR(K24)*0.0416666666666667+MINUTE(K24)*0.000694444444444444+SECOND(K24)*0.0000115740740740741),"")</f>
        <v>-5.9490740740740927E-3</v>
      </c>
    </row>
    <row r="25" spans="1:12" ht="16" x14ac:dyDescent="0.2">
      <c r="A25" s="9">
        <v>17</v>
      </c>
      <c r="B25" s="16" t="s">
        <v>76</v>
      </c>
      <c r="C25" s="16" t="s">
        <v>77</v>
      </c>
      <c r="D25" s="16" t="s">
        <v>78</v>
      </c>
      <c r="E25" s="16" t="s">
        <v>79</v>
      </c>
      <c r="F25" s="16" t="s">
        <v>16</v>
      </c>
      <c r="G25" s="16" t="s">
        <v>80</v>
      </c>
      <c r="H25" s="17">
        <v>4.1631944444444437E-2</v>
      </c>
      <c r="I25" s="19"/>
      <c r="J25" s="13">
        <v>16</v>
      </c>
      <c r="K25" s="18" t="str">
        <f>IF(J25&gt;39,VLOOKUP(J25,'Stds - Table 1-1'!$B$2:$D$42,IF(F25="Male",2,3),FALSE),"")</f>
        <v/>
      </c>
      <c r="L25" s="18" t="str">
        <f>IF(J25&gt;39,H25*24-(HOUR(K25)*0.0416666666666667+MINUTE(K25)*0.000694444444444444+SECOND(K25)*0.0000115740740740741),"")</f>
        <v/>
      </c>
    </row>
    <row r="26" spans="1:12" ht="16" x14ac:dyDescent="0.2">
      <c r="A26" s="9">
        <v>2</v>
      </c>
      <c r="B26" s="10" t="s">
        <v>18</v>
      </c>
      <c r="C26" s="10" t="s">
        <v>19</v>
      </c>
      <c r="D26" s="10" t="s">
        <v>20</v>
      </c>
      <c r="E26" s="10" t="s">
        <v>21</v>
      </c>
      <c r="F26" s="10" t="s">
        <v>16</v>
      </c>
      <c r="G26" s="10" t="s">
        <v>17</v>
      </c>
      <c r="H26" s="11">
        <v>4.2256944444444437E-2</v>
      </c>
      <c r="I26" s="12"/>
      <c r="J26" s="13">
        <v>65</v>
      </c>
      <c r="K26" s="14">
        <f>IF(J26&gt;39,VLOOKUP(J26,'Stds - Table 1-1'!$B$2:$D$42,IF(F26="Male",2,3),FALSE),"")</f>
        <v>1462.0499768518521</v>
      </c>
      <c r="L26" s="15">
        <f>IF(J26&gt;39,H26-(HOUR(K26)*0.0416666666666667+MINUTE(K26)*0.000694444444444444+SECOND(K26)*0.0000115740740740741),"")</f>
        <v>-7.7199074074074392E-3</v>
      </c>
    </row>
    <row r="27" spans="1:12" ht="16" x14ac:dyDescent="0.2">
      <c r="A27" s="9">
        <v>39</v>
      </c>
      <c r="B27" s="16" t="s">
        <v>151</v>
      </c>
      <c r="C27" s="16" t="s">
        <v>152</v>
      </c>
      <c r="D27" s="16" t="s">
        <v>153</v>
      </c>
      <c r="E27" s="16" t="s">
        <v>135</v>
      </c>
      <c r="F27" s="16" t="s">
        <v>16</v>
      </c>
      <c r="G27" s="16" t="s">
        <v>17</v>
      </c>
      <c r="H27" s="17">
        <v>4.2314814814814812E-2</v>
      </c>
      <c r="I27" s="19"/>
      <c r="J27" s="13">
        <v>66</v>
      </c>
      <c r="K27" s="14">
        <f>IF(J27&gt;39,VLOOKUP(J27,'Stds - Table 1-1'!$B$2:$D$42,IF(F27="Male",2,3),FALSE),"")</f>
        <v>1462.050231481481</v>
      </c>
      <c r="L27" s="15">
        <f>IF(J27&gt;39,H27-(HOUR(K27)*0.0416666666666667+MINUTE(K27)*0.000694444444444444+SECOND(K27)*0.0000115740740740741),"")</f>
        <v>-7.9166666666667038E-3</v>
      </c>
    </row>
    <row r="28" spans="1:12" ht="16" x14ac:dyDescent="0.2">
      <c r="A28" s="9">
        <v>15</v>
      </c>
      <c r="B28" s="16" t="s">
        <v>70</v>
      </c>
      <c r="C28" s="16" t="s">
        <v>71</v>
      </c>
      <c r="D28" s="16" t="s">
        <v>72</v>
      </c>
      <c r="E28" s="16" t="s">
        <v>45</v>
      </c>
      <c r="F28" s="16" t="s">
        <v>46</v>
      </c>
      <c r="G28" s="16" t="s">
        <v>17</v>
      </c>
      <c r="H28" s="17">
        <v>4.266203703703704E-2</v>
      </c>
      <c r="I28" s="19"/>
      <c r="J28" s="13">
        <v>57</v>
      </c>
      <c r="K28" s="14">
        <f>IF(J28&gt;39,VLOOKUP(J28,'Stds - Table 1-1'!$B$2:$D$42,IF(F28="Male",2,3),FALSE),"")</f>
        <v>1462.0521874999999</v>
      </c>
      <c r="L28" s="15">
        <f>IF(J28&gt;39,H28-(HOUR(K28)*0.0416666666666667+MINUTE(K28)*0.000694444444444444+SECOND(K28)*0.0000115740740740741),"")</f>
        <v>-9.5254629629629856E-3</v>
      </c>
    </row>
    <row r="29" spans="1:12" ht="16" x14ac:dyDescent="0.2">
      <c r="A29" s="9">
        <v>37</v>
      </c>
      <c r="B29" s="16" t="s">
        <v>146</v>
      </c>
      <c r="C29" s="16" t="s">
        <v>59</v>
      </c>
      <c r="D29" s="16" t="s">
        <v>147</v>
      </c>
      <c r="E29" s="16" t="s">
        <v>21</v>
      </c>
      <c r="F29" s="16" t="s">
        <v>16</v>
      </c>
      <c r="G29" s="16" t="s">
        <v>17</v>
      </c>
      <c r="H29" s="17">
        <v>4.2986111111111107E-2</v>
      </c>
      <c r="I29" s="19"/>
      <c r="J29" s="13">
        <v>59</v>
      </c>
      <c r="K29" s="14">
        <f>IF(J29&gt;39,VLOOKUP(J29,'Stds - Table 1-1'!$B$2:$D$42,IF(F29="Male",2,3),FALSE),"")</f>
        <v>1462.048657407408</v>
      </c>
      <c r="L29" s="15">
        <f>IF(J29&gt;39,H29-(HOUR(K29)*0.0416666666666667+MINUTE(K29)*0.000694444444444444+SECOND(K29)*0.0000115740740740741),"")</f>
        <v>-5.671296296296327E-3</v>
      </c>
    </row>
    <row r="30" spans="1:12" ht="16" x14ac:dyDescent="0.2">
      <c r="A30" s="9">
        <v>23</v>
      </c>
      <c r="B30" s="16" t="s">
        <v>97</v>
      </c>
      <c r="C30" s="16" t="s">
        <v>98</v>
      </c>
      <c r="D30" s="16" t="s">
        <v>99</v>
      </c>
      <c r="E30" s="16" t="s">
        <v>100</v>
      </c>
      <c r="F30" s="16" t="s">
        <v>16</v>
      </c>
      <c r="G30" s="16" t="s">
        <v>17</v>
      </c>
      <c r="H30" s="17">
        <v>4.3078703703703702E-2</v>
      </c>
      <c r="I30" s="19"/>
      <c r="J30" s="13">
        <v>43</v>
      </c>
      <c r="K30" s="14">
        <f>IF(J30&gt;39,VLOOKUP(J30,'Stds - Table 1-1'!$B$2:$D$42,IF(F30="Male",2,3),FALSE),"")</f>
        <v>1462.046284722222</v>
      </c>
      <c r="L30" s="15">
        <f>IF(J30&gt;39,H30-(HOUR(K30)*0.0416666666666667+MINUTE(K30)*0.000694444444444444+SECOND(K30)*0.0000115740740740741),"")</f>
        <v>-3.2060185185185525E-3</v>
      </c>
    </row>
    <row r="31" spans="1:12" ht="16" x14ac:dyDescent="0.2">
      <c r="A31" s="9">
        <v>12</v>
      </c>
      <c r="B31" s="10" t="s">
        <v>58</v>
      </c>
      <c r="C31" s="10" t="s">
        <v>59</v>
      </c>
      <c r="D31" s="10" t="s">
        <v>60</v>
      </c>
      <c r="E31" s="10" t="s">
        <v>61</v>
      </c>
      <c r="F31" s="10" t="s">
        <v>16</v>
      </c>
      <c r="G31" s="10" t="s">
        <v>17</v>
      </c>
      <c r="H31" s="11">
        <v>4.3298611111111107E-2</v>
      </c>
      <c r="I31" s="12"/>
      <c r="J31" s="13">
        <v>63</v>
      </c>
      <c r="K31" s="14">
        <f>IF(J31&gt;39,VLOOKUP(J31,'Stds - Table 1-1'!$B$2:$D$42,IF(F31="Male",2,3),FALSE),"")</f>
        <v>1462.049490740741</v>
      </c>
      <c r="L31" s="15">
        <f>IF(J31&gt;39,H31-(HOUR(K31)*0.0416666666666667+MINUTE(K31)*0.000694444444444444+SECOND(K31)*0.0000115740740740741),"")</f>
        <v>-6.1921296296296585E-3</v>
      </c>
    </row>
    <row r="32" spans="1:12" ht="16" x14ac:dyDescent="0.2">
      <c r="A32" s="9">
        <v>34</v>
      </c>
      <c r="B32" s="10" t="s">
        <v>136</v>
      </c>
      <c r="C32" s="10" t="s">
        <v>137</v>
      </c>
      <c r="D32" s="10" t="s">
        <v>138</v>
      </c>
      <c r="E32" s="10" t="s">
        <v>139</v>
      </c>
      <c r="F32" s="10" t="s">
        <v>16</v>
      </c>
      <c r="G32" s="10" t="s">
        <v>17</v>
      </c>
      <c r="H32" s="11">
        <v>4.3888888888888887E-2</v>
      </c>
      <c r="I32" s="12"/>
      <c r="J32" s="13">
        <v>51</v>
      </c>
      <c r="K32" s="14">
        <f>IF(J32&gt;39,VLOOKUP(J32,'Stds - Table 1-1'!$B$2:$D$42,IF(F32="Male",2,3),FALSE),"")</f>
        <v>1462.0473842592589</v>
      </c>
      <c r="L32" s="15">
        <f>IF(J32&gt;39,H32-(HOUR(K32)*0.0416666666666667+MINUTE(K32)*0.000694444444444444+SECOND(K32)*0.0000115740740740741),"")</f>
        <v>-3.4953703703703987E-3</v>
      </c>
    </row>
    <row r="33" spans="1:12" ht="16" x14ac:dyDescent="0.2">
      <c r="A33" s="9">
        <v>16</v>
      </c>
      <c r="B33" s="10" t="s">
        <v>73</v>
      </c>
      <c r="C33" s="10" t="s">
        <v>19</v>
      </c>
      <c r="D33" s="10" t="s">
        <v>74</v>
      </c>
      <c r="E33" s="10" t="s">
        <v>75</v>
      </c>
      <c r="F33" s="10" t="s">
        <v>16</v>
      </c>
      <c r="G33" s="10" t="s">
        <v>17</v>
      </c>
      <c r="H33" s="11">
        <v>4.445601851851852E-2</v>
      </c>
      <c r="I33" s="12"/>
      <c r="J33" s="13">
        <v>65</v>
      </c>
      <c r="K33" s="14">
        <f>IF(J33&gt;39,VLOOKUP(J33,'Stds - Table 1-1'!$B$2:$D$42,IF(F33="Male",2,3),FALSE),"")</f>
        <v>1462.0499768518521</v>
      </c>
      <c r="L33" s="15">
        <f>IF(J33&gt;39,H33-(HOUR(K33)*0.0416666666666667+MINUTE(K33)*0.000694444444444444+SECOND(K33)*0.0000115740740740741),"")</f>
        <v>-5.5208333333333567E-3</v>
      </c>
    </row>
    <row r="34" spans="1:12" ht="16" x14ac:dyDescent="0.2">
      <c r="A34" s="9">
        <v>4</v>
      </c>
      <c r="B34" s="10" t="s">
        <v>26</v>
      </c>
      <c r="C34" s="10" t="s">
        <v>27</v>
      </c>
      <c r="D34" s="10" t="s">
        <v>28</v>
      </c>
      <c r="E34" s="10" t="s">
        <v>25</v>
      </c>
      <c r="F34" s="10" t="s">
        <v>16</v>
      </c>
      <c r="G34" s="10" t="s">
        <v>29</v>
      </c>
      <c r="H34" s="11">
        <v>4.5196759259259263E-2</v>
      </c>
      <c r="I34" s="12"/>
      <c r="J34" s="13">
        <v>38</v>
      </c>
      <c r="K34" s="18" t="str">
        <f>IF(J34&gt;39,VLOOKUP(J34,'Stds - Table 1-1'!$B$2:$D$42,IF(F34="Male",2,3),FALSE),"")</f>
        <v/>
      </c>
      <c r="L34" s="18" t="str">
        <f>IF(J34&gt;39,H34*24-(HOUR(K34)*0.0416666666666667+MINUTE(K34)*0.000694444444444444+SECOND(K34)*0.0000115740740740741),"")</f>
        <v/>
      </c>
    </row>
    <row r="35" spans="1:12" ht="16" x14ac:dyDescent="0.2">
      <c r="A35" s="9">
        <v>1</v>
      </c>
      <c r="B35" s="16" t="s">
        <v>12</v>
      </c>
      <c r="C35" s="16" t="s">
        <v>13</v>
      </c>
      <c r="D35" s="16" t="s">
        <v>14</v>
      </c>
      <c r="E35" s="16" t="s">
        <v>15</v>
      </c>
      <c r="F35" s="16" t="s">
        <v>16</v>
      </c>
      <c r="G35" s="16" t="s">
        <v>17</v>
      </c>
      <c r="H35" s="17">
        <v>4.5347222222222219E-2</v>
      </c>
      <c r="I35" s="19"/>
      <c r="J35" s="13">
        <v>53</v>
      </c>
      <c r="K35" s="14">
        <f>IF(J35&gt;39,VLOOKUP(J35,'Stds - Table 1-1'!$B$2:$D$42,IF(F35="Male",2,3),FALSE),"")</f>
        <v>1462.0476736111109</v>
      </c>
      <c r="L35" s="15">
        <f>IF(J35&gt;39,H35-(HOUR(K35)*0.0416666666666667+MINUTE(K35)*0.000694444444444444+SECOND(K35)*0.0000115740740740741),"")</f>
        <v>-2.3263888888889195E-3</v>
      </c>
    </row>
    <row r="36" spans="1:12" ht="16" x14ac:dyDescent="0.2">
      <c r="A36" s="9">
        <v>3</v>
      </c>
      <c r="B36" s="16" t="s">
        <v>22</v>
      </c>
      <c r="C36" s="16" t="s">
        <v>23</v>
      </c>
      <c r="D36" s="16" t="s">
        <v>24</v>
      </c>
      <c r="E36" s="16" t="s">
        <v>25</v>
      </c>
      <c r="F36" s="16" t="s">
        <v>16</v>
      </c>
      <c r="G36" s="16" t="s">
        <v>17</v>
      </c>
      <c r="H36" s="17">
        <v>4.6585648148148147E-2</v>
      </c>
      <c r="I36" s="17"/>
      <c r="J36" s="13">
        <v>43</v>
      </c>
      <c r="K36" s="14">
        <f>IF(J36&gt;39,VLOOKUP(J36,'Stds - Table 1-1'!$B$2:$D$42,IF(F36="Male",2,3),FALSE),"")</f>
        <v>1462.046284722222</v>
      </c>
      <c r="L36" s="15">
        <f>IF(J36&gt;39,H36-(HOUR(K36)*0.0416666666666667+MINUTE(K36)*0.000694444444444444+SECOND(K36)*0.0000115740740740741),"")</f>
        <v>3.0092592592589201E-4</v>
      </c>
    </row>
    <row r="37" spans="1:12" ht="16" x14ac:dyDescent="0.2">
      <c r="A37" s="9">
        <v>18</v>
      </c>
      <c r="B37" s="10" t="s">
        <v>81</v>
      </c>
      <c r="C37" s="10" t="s">
        <v>82</v>
      </c>
      <c r="D37" s="10" t="s">
        <v>83</v>
      </c>
      <c r="E37" s="10" t="s">
        <v>15</v>
      </c>
      <c r="F37" s="10" t="s">
        <v>16</v>
      </c>
      <c r="G37" s="10" t="s">
        <v>17</v>
      </c>
      <c r="H37" s="11">
        <v>4.6770833333333331E-2</v>
      </c>
      <c r="I37" s="12"/>
      <c r="J37" s="13">
        <v>55</v>
      </c>
      <c r="K37" s="14">
        <f>IF(J37&gt;39,VLOOKUP(J37,'Stds - Table 1-1'!$B$2:$D$42,IF(F37="Male",2,3),FALSE),"")</f>
        <v>1462.0479745370369</v>
      </c>
      <c r="L37" s="15">
        <f>IF(J37&gt;39,H37-(HOUR(K37)*0.0416666666666667+MINUTE(K37)*0.000694444444444444+SECOND(K37)*0.0000115740740740741),"")</f>
        <v>-1.2037037037037346E-3</v>
      </c>
    </row>
    <row r="38" spans="1:12" ht="16" x14ac:dyDescent="0.2">
      <c r="A38" s="9">
        <v>13</v>
      </c>
      <c r="B38" s="16" t="s">
        <v>62</v>
      </c>
      <c r="C38" s="16" t="s">
        <v>63</v>
      </c>
      <c r="D38" s="16" t="s">
        <v>64</v>
      </c>
      <c r="E38" s="16" t="s">
        <v>65</v>
      </c>
      <c r="F38" s="16" t="s">
        <v>16</v>
      </c>
      <c r="G38" s="16" t="s">
        <v>17</v>
      </c>
      <c r="H38" s="17">
        <v>4.8368055555555553E-2</v>
      </c>
      <c r="I38" s="19"/>
      <c r="J38" s="13">
        <v>69</v>
      </c>
      <c r="K38" s="14">
        <f>IF(J38&gt;39,VLOOKUP(J38,'Stds - Table 1-1'!$B$2:$D$42,IF(F38="Male",2,3),FALSE),"")</f>
        <v>1462.051122685185</v>
      </c>
      <c r="L38" s="15">
        <f>IF(J38&gt;39,H38-(HOUR(K38)*0.0416666666666667+MINUTE(K38)*0.000694444444444444+SECOND(K38)*0.0000115740740740741),"")</f>
        <v>-2.7546296296296624E-3</v>
      </c>
    </row>
    <row r="39" spans="1:12" ht="16" x14ac:dyDescent="0.2">
      <c r="A39" s="9">
        <v>21</v>
      </c>
      <c r="B39" s="16" t="s">
        <v>91</v>
      </c>
      <c r="C39" s="16" t="s">
        <v>92</v>
      </c>
      <c r="D39" s="16" t="s">
        <v>93</v>
      </c>
      <c r="E39" s="16" t="s">
        <v>15</v>
      </c>
      <c r="F39" s="16" t="s">
        <v>16</v>
      </c>
      <c r="G39" s="16" t="s">
        <v>17</v>
      </c>
      <c r="H39" s="17">
        <v>4.8993055555555547E-2</v>
      </c>
      <c r="I39" s="19"/>
      <c r="J39" s="13">
        <v>57</v>
      </c>
      <c r="K39" s="14">
        <f>IF(J39&gt;39,VLOOKUP(J39,'Stds - Table 1-1'!$B$2:$D$42,IF(F39="Male",2,3),FALSE),"")</f>
        <v>1462.0483101851851</v>
      </c>
      <c r="L39" s="15">
        <f>IF(J39&gt;39,H39-(HOUR(K39)*0.0416666666666667+MINUTE(K39)*0.000694444444444444+SECOND(K39)*0.0000115740740740741),"")</f>
        <v>6.8287037037032677E-4</v>
      </c>
    </row>
    <row r="40" spans="1:12" ht="16" x14ac:dyDescent="0.2">
      <c r="A40" s="9">
        <v>9</v>
      </c>
      <c r="B40" s="16" t="s">
        <v>47</v>
      </c>
      <c r="C40" s="16" t="s">
        <v>48</v>
      </c>
      <c r="D40" s="16" t="s">
        <v>49</v>
      </c>
      <c r="E40" s="16" t="s">
        <v>45</v>
      </c>
      <c r="F40" s="16" t="s">
        <v>16</v>
      </c>
      <c r="G40" s="16" t="s">
        <v>17</v>
      </c>
      <c r="H40" s="17">
        <v>5.2673611111111109E-2</v>
      </c>
      <c r="I40" s="19"/>
      <c r="J40" s="13">
        <v>71</v>
      </c>
      <c r="K40" s="14">
        <f>IF(J40&gt;39,VLOOKUP(J40,'Stds - Table 1-1'!$B$2:$D$42,IF(F40="Male",2,3),FALSE),"")</f>
        <v>1462.051805555556</v>
      </c>
      <c r="L40" s="15">
        <f>IF(J40&gt;39,H40-(HOUR(K40)*0.0416666666666667+MINUTE(K40)*0.000694444444444444+SECOND(K40)*0.0000115740740740741),"")</f>
        <v>8.6805555555552472E-4</v>
      </c>
    </row>
    <row r="41" spans="1:12" ht="16" x14ac:dyDescent="0.2">
      <c r="A41" s="9">
        <v>7</v>
      </c>
      <c r="B41" s="16" t="s">
        <v>38</v>
      </c>
      <c r="C41" s="16" t="s">
        <v>39</v>
      </c>
      <c r="D41" s="16" t="s">
        <v>40</v>
      </c>
      <c r="E41" s="16" t="s">
        <v>41</v>
      </c>
      <c r="F41" s="16" t="s">
        <v>16</v>
      </c>
      <c r="G41" s="16" t="s">
        <v>17</v>
      </c>
      <c r="H41" s="17">
        <v>5.6643518518518517E-2</v>
      </c>
      <c r="I41" s="19"/>
      <c r="J41" s="13">
        <v>48</v>
      </c>
      <c r="K41" s="14">
        <f>IF(J41&gt;39,VLOOKUP(J41,'Stds - Table 1-1'!$B$2:$D$42,IF(F41="Male",2,3),FALSE),"")</f>
        <v>1462.0469675925931</v>
      </c>
      <c r="L41" s="15">
        <f>IF(J41&gt;39,H41-(HOUR(K41)*0.0416666666666667+MINUTE(K41)*0.000694444444444444+SECOND(K41)*0.0000115740740740741),"")</f>
        <v>9.6759259259258934E-3</v>
      </c>
    </row>
    <row r="42" spans="1:12" ht="16" x14ac:dyDescent="0.2">
      <c r="A42" s="9">
        <v>8</v>
      </c>
      <c r="B42" s="10" t="s">
        <v>42</v>
      </c>
      <c r="C42" s="10" t="s">
        <v>43</v>
      </c>
      <c r="D42" s="10" t="s">
        <v>44</v>
      </c>
      <c r="E42" s="10" t="s">
        <v>45</v>
      </c>
      <c r="F42" s="10" t="s">
        <v>46</v>
      </c>
      <c r="G42" s="10" t="s">
        <v>17</v>
      </c>
      <c r="H42" s="11">
        <v>5.7222222222222223E-2</v>
      </c>
      <c r="I42" s="12"/>
      <c r="J42" s="13">
        <v>42</v>
      </c>
      <c r="K42" s="14">
        <f>IF(J42&gt;39,VLOOKUP(J42,'Stds - Table 1-1'!$B$2:$D$42,IF(F42="Male",2,3),FALSE),"")</f>
        <v>1462.0498032407411</v>
      </c>
      <c r="L42" s="15">
        <f>IF(J42&gt;39,H42-(HOUR(K42)*0.0416666666666667+MINUTE(K42)*0.000694444444444444+SECOND(K42)*0.0000115740740740741),"")</f>
        <v>7.418981481481457E-3</v>
      </c>
    </row>
  </sheetData>
  <autoFilter ref="A1:L42" xr:uid="{00000000-0001-0000-0100-000000000000}">
    <filterColumn colId="8">
      <filters blank="1"/>
    </filterColumn>
  </autoFilter>
  <sortState xmlns:xlrd2="http://schemas.microsoft.com/office/spreadsheetml/2017/richdata2" ref="A2:L42">
    <sortCondition descending="1" ref="I2:I42"/>
    <sortCondition ref="H2:H42"/>
  </sortState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D62"/>
  <sheetViews>
    <sheetView showGridLines="0" workbookViewId="0"/>
  </sheetViews>
  <sheetFormatPr baseColWidth="10" defaultColWidth="27" defaultRowHeight="11.5" customHeight="1" x14ac:dyDescent="0.15"/>
  <cols>
    <col min="1" max="1" width="55.5" style="20" customWidth="1"/>
    <col min="2" max="5" width="27" style="20" customWidth="1"/>
    <col min="6" max="16384" width="27" style="20"/>
  </cols>
  <sheetData>
    <row r="1" spans="2:4" ht="59" customHeight="1" x14ac:dyDescent="0.15"/>
    <row r="2" spans="2:4" ht="14.75" customHeight="1" x14ac:dyDescent="0.2">
      <c r="B2" s="21">
        <v>40</v>
      </c>
      <c r="C2" s="22">
        <v>1462.0458333333329</v>
      </c>
      <c r="D2" s="22">
        <v>1462.0494675925929</v>
      </c>
    </row>
    <row r="3" spans="2:4" ht="14.75" customHeight="1" x14ac:dyDescent="0.2">
      <c r="B3" s="21">
        <f t="shared" ref="B3:B34" si="0">B2+1</f>
        <v>41</v>
      </c>
      <c r="C3" s="22">
        <v>1462.045983796296</v>
      </c>
      <c r="D3" s="22">
        <v>1462.0496296296301</v>
      </c>
    </row>
    <row r="4" spans="2:4" ht="14.75" customHeight="1" x14ac:dyDescent="0.2">
      <c r="B4" s="21">
        <f t="shared" si="0"/>
        <v>42</v>
      </c>
      <c r="C4" s="22">
        <v>1462.0461342592589</v>
      </c>
      <c r="D4" s="22">
        <v>1462.0498032407411</v>
      </c>
    </row>
    <row r="5" spans="2:4" ht="14.75" customHeight="1" x14ac:dyDescent="0.2">
      <c r="B5" s="21">
        <f t="shared" si="0"/>
        <v>43</v>
      </c>
      <c r="C5" s="22">
        <v>1462.046284722222</v>
      </c>
      <c r="D5" s="22">
        <v>1462.049953703704</v>
      </c>
    </row>
    <row r="6" spans="2:4" ht="14.75" customHeight="1" x14ac:dyDescent="0.2">
      <c r="B6" s="21">
        <f t="shared" si="0"/>
        <v>44</v>
      </c>
      <c r="C6" s="22">
        <v>1462.0464236111111</v>
      </c>
      <c r="D6" s="22">
        <v>1462.0501157407409</v>
      </c>
    </row>
    <row r="7" spans="2:4" ht="14.75" customHeight="1" x14ac:dyDescent="0.2">
      <c r="B7" s="21">
        <f t="shared" si="0"/>
        <v>45</v>
      </c>
      <c r="C7" s="22">
        <v>1462.0465624999999</v>
      </c>
      <c r="D7" s="22">
        <v>1462.050266203704</v>
      </c>
    </row>
    <row r="8" spans="2:4" ht="14.75" customHeight="1" x14ac:dyDescent="0.2">
      <c r="B8" s="21">
        <f t="shared" si="0"/>
        <v>46</v>
      </c>
      <c r="C8" s="22">
        <v>1462.046701388889</v>
      </c>
      <c r="D8" s="22">
        <v>1462.0504166666669</v>
      </c>
    </row>
    <row r="9" spans="2:4" ht="14.75" customHeight="1" x14ac:dyDescent="0.2">
      <c r="B9" s="21">
        <f t="shared" si="0"/>
        <v>47</v>
      </c>
      <c r="C9" s="22">
        <v>1462.046828703704</v>
      </c>
      <c r="D9" s="22">
        <v>1462.0505671296301</v>
      </c>
    </row>
    <row r="10" spans="2:4" ht="14.75" customHeight="1" x14ac:dyDescent="0.2">
      <c r="B10" s="21">
        <f t="shared" si="0"/>
        <v>48</v>
      </c>
      <c r="C10" s="22">
        <v>1462.0469675925931</v>
      </c>
      <c r="D10" s="22">
        <v>1462.050717592592</v>
      </c>
    </row>
    <row r="11" spans="2:4" ht="14.75" customHeight="1" x14ac:dyDescent="0.2">
      <c r="B11" s="21">
        <f t="shared" si="0"/>
        <v>49</v>
      </c>
      <c r="C11" s="22">
        <v>1462.047106481481</v>
      </c>
      <c r="D11" s="22">
        <v>1462.0508680555561</v>
      </c>
    </row>
    <row r="12" spans="2:4" ht="14.75" customHeight="1" x14ac:dyDescent="0.2">
      <c r="B12" s="21">
        <f t="shared" si="0"/>
        <v>50</v>
      </c>
      <c r="C12" s="22">
        <v>1462.0472453703701</v>
      </c>
      <c r="D12" s="22">
        <v>1462.051018518519</v>
      </c>
    </row>
    <row r="13" spans="2:4" ht="14.75" customHeight="1" x14ac:dyDescent="0.2">
      <c r="B13" s="21">
        <f t="shared" si="0"/>
        <v>51</v>
      </c>
      <c r="C13" s="22">
        <v>1462.0473842592589</v>
      </c>
      <c r="D13" s="22">
        <v>1462.0511689814809</v>
      </c>
    </row>
    <row r="14" spans="2:4" ht="14.75" customHeight="1" x14ac:dyDescent="0.2">
      <c r="B14" s="21">
        <f t="shared" si="0"/>
        <v>52</v>
      </c>
      <c r="C14" s="22">
        <v>1462.047523148148</v>
      </c>
      <c r="D14" s="22">
        <v>1462.051331018519</v>
      </c>
    </row>
    <row r="15" spans="2:4" ht="14.75" customHeight="1" x14ac:dyDescent="0.2">
      <c r="B15" s="21">
        <f t="shared" si="0"/>
        <v>53</v>
      </c>
      <c r="C15" s="22">
        <v>1462.0476736111109</v>
      </c>
      <c r="D15" s="22">
        <v>1462.051493055556</v>
      </c>
    </row>
    <row r="16" spans="2:4" ht="14.75" customHeight="1" x14ac:dyDescent="0.2">
      <c r="B16" s="21">
        <f t="shared" si="0"/>
        <v>54</v>
      </c>
      <c r="C16" s="22">
        <v>1462.047824074074</v>
      </c>
      <c r="D16" s="22">
        <v>1462.0516550925929</v>
      </c>
    </row>
    <row r="17" spans="2:4" ht="14.75" customHeight="1" x14ac:dyDescent="0.2">
      <c r="B17" s="21">
        <f t="shared" si="0"/>
        <v>55</v>
      </c>
      <c r="C17" s="22">
        <v>1462.0479745370369</v>
      </c>
      <c r="D17" s="22">
        <v>1462.0518287037039</v>
      </c>
    </row>
    <row r="18" spans="2:4" ht="14.75" customHeight="1" x14ac:dyDescent="0.2">
      <c r="B18" s="21">
        <f t="shared" si="0"/>
        <v>56</v>
      </c>
      <c r="C18" s="22">
        <v>1462.0481365740741</v>
      </c>
      <c r="D18" s="22">
        <v>1462.0520023148149</v>
      </c>
    </row>
    <row r="19" spans="2:4" ht="14.75" customHeight="1" x14ac:dyDescent="0.2">
      <c r="B19" s="21">
        <f t="shared" si="0"/>
        <v>57</v>
      </c>
      <c r="C19" s="22">
        <v>1462.0483101851851</v>
      </c>
      <c r="D19" s="22">
        <v>1462.0521874999999</v>
      </c>
    </row>
    <row r="20" spans="2:4" ht="14.75" customHeight="1" x14ac:dyDescent="0.2">
      <c r="B20" s="21">
        <f t="shared" si="0"/>
        <v>58</v>
      </c>
      <c r="C20" s="22">
        <v>1462.0484837962961</v>
      </c>
      <c r="D20" s="22">
        <v>1462.052372685185</v>
      </c>
    </row>
    <row r="21" spans="2:4" ht="14.75" customHeight="1" x14ac:dyDescent="0.2">
      <c r="B21" s="21">
        <f t="shared" si="0"/>
        <v>59</v>
      </c>
      <c r="C21" s="22">
        <v>1462.048657407408</v>
      </c>
      <c r="D21" s="22">
        <v>1462.052581018519</v>
      </c>
    </row>
    <row r="22" spans="2:4" ht="14.75" customHeight="1" x14ac:dyDescent="0.2">
      <c r="B22" s="21">
        <f t="shared" si="0"/>
        <v>60</v>
      </c>
      <c r="C22" s="22">
        <v>1462.0488541666671</v>
      </c>
      <c r="D22" s="22">
        <v>1462.052789351852</v>
      </c>
    </row>
    <row r="23" spans="2:4" ht="14.75" customHeight="1" x14ac:dyDescent="0.2">
      <c r="B23" s="21">
        <f t="shared" si="0"/>
        <v>61</v>
      </c>
      <c r="C23" s="22">
        <v>1462.0490509259259</v>
      </c>
      <c r="D23" s="22">
        <v>1462.0530092592589</v>
      </c>
    </row>
    <row r="24" spans="2:4" ht="14.75" customHeight="1" x14ac:dyDescent="0.2">
      <c r="B24" s="21">
        <f t="shared" si="0"/>
        <v>62</v>
      </c>
      <c r="C24" s="22">
        <v>1462.0492708333329</v>
      </c>
      <c r="D24" s="22">
        <v>1462.0532407407411</v>
      </c>
    </row>
    <row r="25" spans="2:4" ht="14.75" customHeight="1" x14ac:dyDescent="0.2">
      <c r="B25" s="21">
        <f t="shared" si="0"/>
        <v>63</v>
      </c>
      <c r="C25" s="22">
        <v>1462.049490740741</v>
      </c>
      <c r="D25" s="22">
        <v>1462.053483796296</v>
      </c>
    </row>
    <row r="26" spans="2:4" ht="14.75" customHeight="1" x14ac:dyDescent="0.2">
      <c r="B26" s="21">
        <f t="shared" si="0"/>
        <v>64</v>
      </c>
      <c r="C26" s="22">
        <v>1462.049722222222</v>
      </c>
      <c r="D26" s="22">
        <v>1462.05375</v>
      </c>
    </row>
    <row r="27" spans="2:4" ht="14.75" customHeight="1" x14ac:dyDescent="0.2">
      <c r="B27" s="21">
        <f t="shared" si="0"/>
        <v>65</v>
      </c>
      <c r="C27" s="22">
        <v>1462.0499768518521</v>
      </c>
      <c r="D27" s="22">
        <v>1462.0540162037039</v>
      </c>
    </row>
    <row r="28" spans="2:4" ht="14.75" customHeight="1" x14ac:dyDescent="0.2">
      <c r="B28" s="21">
        <f t="shared" si="0"/>
        <v>66</v>
      </c>
      <c r="C28" s="22">
        <v>1462.050231481481</v>
      </c>
      <c r="D28" s="22">
        <v>1462.0543055555561</v>
      </c>
    </row>
    <row r="29" spans="2:4" ht="14.75" customHeight="1" x14ac:dyDescent="0.2">
      <c r="B29" s="21">
        <f t="shared" si="0"/>
        <v>67</v>
      </c>
      <c r="C29" s="22">
        <v>1462.0505092592589</v>
      </c>
      <c r="D29" s="22">
        <v>1462.054618055555</v>
      </c>
    </row>
    <row r="30" spans="2:4" ht="14.75" customHeight="1" x14ac:dyDescent="0.2">
      <c r="B30" s="21">
        <f t="shared" si="0"/>
        <v>68</v>
      </c>
      <c r="C30" s="22">
        <v>1462.0508101851849</v>
      </c>
      <c r="D30" s="22">
        <v>1462.054930555556</v>
      </c>
    </row>
    <row r="31" spans="2:4" ht="14.75" customHeight="1" x14ac:dyDescent="0.2">
      <c r="B31" s="21">
        <f t="shared" si="0"/>
        <v>69</v>
      </c>
      <c r="C31" s="22">
        <v>1462.051122685185</v>
      </c>
      <c r="D31" s="22">
        <v>1462.055277777778</v>
      </c>
    </row>
    <row r="32" spans="2:4" ht="14.75" customHeight="1" x14ac:dyDescent="0.2">
      <c r="B32" s="21">
        <f t="shared" si="0"/>
        <v>70</v>
      </c>
      <c r="C32" s="22">
        <v>1462.0514583333329</v>
      </c>
      <c r="D32" s="22">
        <v>1462.0556481481481</v>
      </c>
    </row>
    <row r="33" spans="2:4" ht="14.75" customHeight="1" x14ac:dyDescent="0.2">
      <c r="B33" s="21">
        <f t="shared" si="0"/>
        <v>71</v>
      </c>
      <c r="C33" s="22">
        <v>1462.051805555556</v>
      </c>
      <c r="D33" s="22">
        <v>1462.0560300925929</v>
      </c>
    </row>
    <row r="34" spans="2:4" ht="14.75" customHeight="1" x14ac:dyDescent="0.2">
      <c r="B34" s="21">
        <f t="shared" si="0"/>
        <v>72</v>
      </c>
      <c r="C34" s="22">
        <v>1462.0521874999999</v>
      </c>
      <c r="D34" s="22">
        <v>1462.056446759259</v>
      </c>
    </row>
    <row r="35" spans="2:4" ht="14.75" customHeight="1" x14ac:dyDescent="0.2">
      <c r="B35" s="21">
        <f t="shared" ref="B35:B62" si="1">B34+1</f>
        <v>73</v>
      </c>
      <c r="C35" s="22">
        <v>1462.052581018519</v>
      </c>
      <c r="D35" s="22">
        <v>1462.056886574074</v>
      </c>
    </row>
    <row r="36" spans="2:4" ht="14.75" customHeight="1" x14ac:dyDescent="0.2">
      <c r="B36" s="21">
        <f t="shared" si="1"/>
        <v>74</v>
      </c>
      <c r="C36" s="22">
        <v>1462.0530092592589</v>
      </c>
      <c r="D36" s="22">
        <v>1462.057349537037</v>
      </c>
    </row>
    <row r="37" spans="2:4" ht="14.75" customHeight="1" x14ac:dyDescent="0.2">
      <c r="B37" s="21">
        <f t="shared" si="1"/>
        <v>75</v>
      </c>
      <c r="C37" s="22">
        <v>1462.0534606481481</v>
      </c>
      <c r="D37" s="22">
        <v>1462.0578587962959</v>
      </c>
    </row>
    <row r="38" spans="2:4" ht="14.75" customHeight="1" x14ac:dyDescent="0.2">
      <c r="B38" s="21">
        <f t="shared" si="1"/>
        <v>76</v>
      </c>
      <c r="C38" s="22">
        <v>1462.0539467592589</v>
      </c>
      <c r="D38" s="22">
        <v>1462.0583912037041</v>
      </c>
    </row>
    <row r="39" spans="2:4" ht="14.75" customHeight="1" x14ac:dyDescent="0.2">
      <c r="B39" s="21">
        <f t="shared" si="1"/>
        <v>77</v>
      </c>
      <c r="C39" s="22">
        <v>1462.054467592593</v>
      </c>
      <c r="D39" s="22">
        <v>1462.0589583333331</v>
      </c>
    </row>
    <row r="40" spans="2:4" ht="14.75" customHeight="1" x14ac:dyDescent="0.2">
      <c r="B40" s="21">
        <f t="shared" si="1"/>
        <v>78</v>
      </c>
      <c r="C40" s="22">
        <v>1462.0550231481479</v>
      </c>
      <c r="D40" s="22">
        <v>1462.0595717592589</v>
      </c>
    </row>
    <row r="41" spans="2:4" ht="14.75" customHeight="1" x14ac:dyDescent="0.2">
      <c r="B41" s="21">
        <f t="shared" si="1"/>
        <v>79</v>
      </c>
      <c r="C41" s="22">
        <v>1462.055625</v>
      </c>
      <c r="D41" s="22">
        <v>1462.060231481481</v>
      </c>
    </row>
    <row r="42" spans="2:4" ht="14.75" customHeight="1" x14ac:dyDescent="0.2">
      <c r="B42" s="21">
        <f t="shared" si="1"/>
        <v>80</v>
      </c>
      <c r="C42" s="22">
        <v>1462.056273148148</v>
      </c>
      <c r="D42" s="22">
        <v>1462.0609374999999</v>
      </c>
    </row>
    <row r="43" spans="2:4" ht="14.75" customHeight="1" x14ac:dyDescent="0.2">
      <c r="B43" s="21">
        <f t="shared" si="1"/>
        <v>81</v>
      </c>
      <c r="C43" s="22"/>
      <c r="D43" s="22">
        <v>1462.0617013888891</v>
      </c>
    </row>
    <row r="44" spans="2:4" ht="14.75" customHeight="1" x14ac:dyDescent="0.2">
      <c r="B44" s="21">
        <f t="shared" si="1"/>
        <v>82</v>
      </c>
      <c r="C44" s="22"/>
      <c r="D44" s="22">
        <v>1462.0625231481481</v>
      </c>
    </row>
    <row r="45" spans="2:4" ht="14.75" customHeight="1" x14ac:dyDescent="0.2">
      <c r="B45" s="21">
        <f t="shared" si="1"/>
        <v>83</v>
      </c>
      <c r="C45" s="22"/>
      <c r="D45" s="22">
        <v>1462.0634143518521</v>
      </c>
    </row>
    <row r="46" spans="2:4" ht="14.75" customHeight="1" x14ac:dyDescent="0.2">
      <c r="B46" s="21">
        <f t="shared" si="1"/>
        <v>84</v>
      </c>
      <c r="C46" s="22"/>
      <c r="D46" s="22">
        <v>1462.0643749999999</v>
      </c>
    </row>
    <row r="47" spans="2:4" ht="14.75" customHeight="1" x14ac:dyDescent="0.2">
      <c r="B47" s="21">
        <f t="shared" si="1"/>
        <v>85</v>
      </c>
      <c r="C47" s="22"/>
      <c r="D47" s="22">
        <v>1462.0654282407411</v>
      </c>
    </row>
    <row r="48" spans="2:4" ht="14.75" customHeight="1" x14ac:dyDescent="0.2">
      <c r="B48" s="21">
        <f t="shared" si="1"/>
        <v>86</v>
      </c>
      <c r="C48" s="22"/>
      <c r="D48" s="22">
        <v>1462.066574074074</v>
      </c>
    </row>
    <row r="49" spans="2:4" ht="14.75" customHeight="1" x14ac:dyDescent="0.2">
      <c r="B49" s="21">
        <f t="shared" si="1"/>
        <v>87</v>
      </c>
      <c r="C49" s="22"/>
      <c r="D49" s="22">
        <v>1462.067835648148</v>
      </c>
    </row>
    <row r="50" spans="2:4" ht="14.75" customHeight="1" x14ac:dyDescent="0.2">
      <c r="B50" s="21">
        <f t="shared" si="1"/>
        <v>88</v>
      </c>
      <c r="C50" s="22"/>
      <c r="D50" s="22">
        <v>1462.0692129629631</v>
      </c>
    </row>
    <row r="51" spans="2:4" ht="14.75" customHeight="1" x14ac:dyDescent="0.2">
      <c r="B51" s="21">
        <f t="shared" si="1"/>
        <v>89</v>
      </c>
      <c r="C51" s="22"/>
      <c r="D51" s="22">
        <v>1462.070740740741</v>
      </c>
    </row>
    <row r="52" spans="2:4" ht="14.75" customHeight="1" x14ac:dyDescent="0.2">
      <c r="B52" s="21">
        <f t="shared" si="1"/>
        <v>90</v>
      </c>
      <c r="C52" s="22"/>
      <c r="D52" s="22">
        <v>1462.07244212963</v>
      </c>
    </row>
    <row r="53" spans="2:4" ht="14.75" customHeight="1" x14ac:dyDescent="0.2">
      <c r="B53" s="21">
        <f t="shared" si="1"/>
        <v>91</v>
      </c>
      <c r="C53" s="22"/>
      <c r="D53" s="22">
        <v>1462.074340277778</v>
      </c>
    </row>
    <row r="54" spans="2:4" ht="14.75" customHeight="1" x14ac:dyDescent="0.2">
      <c r="B54" s="21">
        <f t="shared" si="1"/>
        <v>92</v>
      </c>
      <c r="C54" s="22"/>
      <c r="D54" s="22">
        <v>1462.076481481482</v>
      </c>
    </row>
    <row r="55" spans="2:4" ht="14.75" customHeight="1" x14ac:dyDescent="0.2">
      <c r="B55" s="21">
        <f t="shared" si="1"/>
        <v>93</v>
      </c>
      <c r="C55" s="22"/>
      <c r="D55" s="22">
        <v>1462.0789120370371</v>
      </c>
    </row>
    <row r="56" spans="2:4" ht="14.75" customHeight="1" x14ac:dyDescent="0.2">
      <c r="B56" s="21">
        <f t="shared" si="1"/>
        <v>94</v>
      </c>
      <c r="C56" s="22"/>
      <c r="D56" s="22">
        <v>1462.0817013888891</v>
      </c>
    </row>
    <row r="57" spans="2:4" ht="14.75" customHeight="1" x14ac:dyDescent="0.2">
      <c r="B57" s="21">
        <f t="shared" si="1"/>
        <v>95</v>
      </c>
      <c r="C57" s="22"/>
      <c r="D57" s="22">
        <v>1462.08494212963</v>
      </c>
    </row>
    <row r="58" spans="2:4" ht="14.75" customHeight="1" x14ac:dyDescent="0.2">
      <c r="B58" s="21">
        <f t="shared" si="1"/>
        <v>96</v>
      </c>
      <c r="C58" s="22"/>
      <c r="D58" s="22">
        <v>1462.0887615740739</v>
      </c>
    </row>
    <row r="59" spans="2:4" ht="14.75" customHeight="1" x14ac:dyDescent="0.2">
      <c r="B59" s="21">
        <f t="shared" si="1"/>
        <v>97</v>
      </c>
      <c r="C59" s="22"/>
      <c r="D59" s="22">
        <v>1462.0933449074071</v>
      </c>
    </row>
    <row r="60" spans="2:4" ht="14.75" customHeight="1" x14ac:dyDescent="0.2">
      <c r="B60" s="21">
        <f t="shared" si="1"/>
        <v>98</v>
      </c>
      <c r="C60" s="22"/>
      <c r="D60" s="22">
        <v>1462.098958333333</v>
      </c>
    </row>
    <row r="61" spans="2:4" ht="14.75" customHeight="1" x14ac:dyDescent="0.2">
      <c r="B61" s="21">
        <f t="shared" si="1"/>
        <v>99</v>
      </c>
      <c r="C61" s="22"/>
      <c r="D61" s="22">
        <v>1462.1060416666669</v>
      </c>
    </row>
    <row r="62" spans="2:4" ht="14.75" customHeight="1" x14ac:dyDescent="0.2">
      <c r="B62" s="21">
        <f t="shared" si="1"/>
        <v>100</v>
      </c>
      <c r="C62" s="22"/>
      <c r="D62" s="22">
        <v>1462</v>
      </c>
    </row>
  </sheetData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Stds - Table 1-1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Andy Templeman</cp:lastModifiedBy>
  <dcterms:modified xsi:type="dcterms:W3CDTF">2022-06-28T17:33:17Z</dcterms:modified>
</cp:coreProperties>
</file>